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ampo magnetico terrestre" sheetId="1" r:id="rId1"/>
    <sheet name="GraficoC. M. Terr.(TETA-I)" sheetId="2" r:id="rId2"/>
    <sheet name="GraficoC. M. terr.(tg(TETA)-I)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<sst xmlns="http://schemas.openxmlformats.org/spreadsheetml/2006/main" count="43" uniqueCount="40">
  <si>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I (A)</t>
  </si>
  <si>
    <t>Teta (gradi)</t>
  </si>
  <si>
    <t>I (mA)</t>
  </si>
  <si>
    <t>Teta2(gradi)</t>
  </si>
  <si>
    <t>valori invertendo polarità</t>
  </si>
  <si>
    <t>TETA3(gradi)</t>
  </si>
  <si>
    <t>TETA2</t>
  </si>
  <si>
    <t>TETA3</t>
  </si>
  <si>
    <t>Dev.Standard dalla media</t>
  </si>
  <si>
    <t>N</t>
  </si>
  <si>
    <t>MEDIE=</t>
  </si>
  <si>
    <t>LEGENDA</t>
  </si>
  <si>
    <t>TETA</t>
  </si>
  <si>
    <t>angolo</t>
  </si>
  <si>
    <t xml:space="preserve">N </t>
  </si>
  <si>
    <t>numero progressivo di misurazione</t>
  </si>
  <si>
    <t>I</t>
  </si>
  <si>
    <t>intensità di corrente</t>
  </si>
  <si>
    <t>tangente dell'angolo</t>
  </si>
  <si>
    <t>TETAmedia (gradi)</t>
  </si>
  <si>
    <t>Tg(TETAmedia)</t>
  </si>
  <si>
    <t>Bterrestre</t>
  </si>
  <si>
    <t>campo magnetico terrestre</t>
  </si>
  <si>
    <t>a 45° il campo maghetico terrestre</t>
  </si>
  <si>
    <t>coincide con il campo magnetico</t>
  </si>
  <si>
    <t>generato dalle bobbine</t>
  </si>
  <si>
    <t>Dev. Standard</t>
  </si>
  <si>
    <t>tesla=</t>
  </si>
  <si>
    <t>gauss</t>
  </si>
  <si>
    <t>Errore casuale ininfluente perchè ripetendo le misure, a parità di intensità di corrente, i valori per l'angolo sono essenzialmente gli stessi</t>
  </si>
  <si>
    <t>Bterrestre (tesla)</t>
  </si>
  <si>
    <t>BHelmholtz (tesla)</t>
  </si>
  <si>
    <t>campo magnetico generato dalla bobbine di Helmholtz</t>
  </si>
  <si>
    <t>Bhelmholtz</t>
  </si>
  <si>
    <t>valori ottenuti decrementando l'intensità di corrente</t>
  </si>
  <si>
    <t>Campo magnetico terrestre</t>
  </si>
  <si>
    <t>R</t>
  </si>
  <si>
    <t>0,125 m (raggio delle bobbine di Helmholtz)</t>
  </si>
  <si>
    <t>essendo R=</t>
  </si>
  <si>
    <t>m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</si>
</sst>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</numFmts>
  <fonts count="9">
    <font>
      <sz val="10"/>
      <name val="Arial"/>
      <family val="0"/>
    </font>
    <font>
      <sz val="10"/>
      <color indexed="10"/>
      <name val="Arial"/>
      <family val="2"/>
    </font>
    <font>
      <sz val="16.2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6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1" fontId="0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171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Campo magnetico terrestre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1"/>
          <c:w val="0.9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'Campo magnetico terrestre'!$E$49:$G$49</c:f>
              <c:strCache>
                <c:ptCount val="1"/>
                <c:pt idx="0">
                  <c:v>1,29E-07 tesla= 1,29E-03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'Campo magnetico terrestre'!$H$5:$H$31</c:f>
              <c:numCache>
                <c:ptCount val="27"/>
                <c:pt idx="0">
                  <c:v>4.333333333333333</c:v>
                </c:pt>
                <c:pt idx="1">
                  <c:v>9</c:v>
                </c:pt>
                <c:pt idx="2">
                  <c:v>12.333333333333334</c:v>
                </c:pt>
                <c:pt idx="3">
                  <c:v>16.666666666666668</c:v>
                </c:pt>
                <c:pt idx="4">
                  <c:v>20.333333333333332</c:v>
                </c:pt>
                <c:pt idx="5">
                  <c:v>23.666666666666668</c:v>
                </c:pt>
                <c:pt idx="6">
                  <c:v>26.666666666666668</c:v>
                </c:pt>
                <c:pt idx="7">
                  <c:v>31</c:v>
                </c:pt>
                <c:pt idx="8">
                  <c:v>34.666666666666664</c:v>
                </c:pt>
                <c:pt idx="9">
                  <c:v>37</c:v>
                </c:pt>
                <c:pt idx="10">
                  <c:v>39</c:v>
                </c:pt>
                <c:pt idx="11">
                  <c:v>41.666666666666664</c:v>
                </c:pt>
                <c:pt idx="12">
                  <c:v>43.666666666666664</c:v>
                </c:pt>
                <c:pt idx="13">
                  <c:v>45.666666666666664</c:v>
                </c:pt>
                <c:pt idx="14">
                  <c:v>47.666666666666664</c:v>
                </c:pt>
                <c:pt idx="15">
                  <c:v>49.333333333333336</c:v>
                </c:pt>
                <c:pt idx="16">
                  <c:v>52.333333333333336</c:v>
                </c:pt>
                <c:pt idx="17">
                  <c:v>54.666666666666664</c:v>
                </c:pt>
                <c:pt idx="18">
                  <c:v>57</c:v>
                </c:pt>
                <c:pt idx="19">
                  <c:v>59.666666666666664</c:v>
                </c:pt>
                <c:pt idx="20">
                  <c:v>61</c:v>
                </c:pt>
                <c:pt idx="21">
                  <c:v>63</c:v>
                </c:pt>
                <c:pt idx="22">
                  <c:v>64.33333333333333</c:v>
                </c:pt>
                <c:pt idx="23">
                  <c:v>65.33333333333333</c:v>
                </c:pt>
                <c:pt idx="24">
                  <c:v>66.33333333333333</c:v>
                </c:pt>
                <c:pt idx="25">
                  <c:v>67.66666666666667</c:v>
                </c:pt>
                <c:pt idx="26">
                  <c:v>68.66666666666667</c:v>
                </c:pt>
              </c:numCache>
            </c:numRef>
          </c:xVal>
          <c:yVal>
            <c:numRef>
              <c:f>'Campo magnetico terrestre'!$J$5:$J$31</c:f>
              <c:numCache>
                <c:ptCount val="27"/>
                <c:pt idx="0">
                  <c:v>9.926906192728272E-07</c:v>
                </c:pt>
                <c:pt idx="1">
                  <c:v>2.265924239644497E-06</c:v>
                </c:pt>
                <c:pt idx="2">
                  <c:v>3.301775320624838E-06</c:v>
                </c:pt>
                <c:pt idx="3">
                  <c:v>4.316046170751423E-06</c:v>
                </c:pt>
                <c:pt idx="4">
                  <c:v>5.502958867708063E-06</c:v>
                </c:pt>
                <c:pt idx="5">
                  <c:v>6.538809948688404E-06</c:v>
                </c:pt>
                <c:pt idx="6">
                  <c:v>7.61782149137626E-06</c:v>
                </c:pt>
                <c:pt idx="7">
                  <c:v>8.632092341502845E-06</c:v>
                </c:pt>
                <c:pt idx="8">
                  <c:v>9.689523653336942E-06</c:v>
                </c:pt>
                <c:pt idx="9">
                  <c:v>1.0790115426878557E-05</c:v>
                </c:pt>
                <c:pt idx="10">
                  <c:v>1.1869126969566411E-05</c:v>
                </c:pt>
                <c:pt idx="11">
                  <c:v>1.3077619897376808E-05</c:v>
                </c:pt>
                <c:pt idx="12">
                  <c:v>1.4070310516649637E-05</c:v>
                </c:pt>
                <c:pt idx="13">
                  <c:v>1.5149322059337493E-05</c:v>
                </c:pt>
                <c:pt idx="14">
                  <c:v>1.620675337117159E-05</c:v>
                </c:pt>
                <c:pt idx="15">
                  <c:v>1.726418468300569E-05</c:v>
                </c:pt>
                <c:pt idx="16">
                  <c:v>1.9422207768381402E-05</c:v>
                </c:pt>
                <c:pt idx="17">
                  <c:v>2.1558650622903358E-05</c:v>
                </c:pt>
                <c:pt idx="18">
                  <c:v>2.3738253939132822E-05</c:v>
                </c:pt>
                <c:pt idx="19">
                  <c:v>2.5896277024508534E-05</c:v>
                </c:pt>
                <c:pt idx="20">
                  <c:v>2.8054300109884246E-05</c:v>
                </c:pt>
                <c:pt idx="21">
                  <c:v>3.0255483656967467E-05</c:v>
                </c:pt>
                <c:pt idx="22">
                  <c:v>3.2435086973196945E-05</c:v>
                </c:pt>
                <c:pt idx="23">
                  <c:v>3.4593110058572653E-05</c:v>
                </c:pt>
                <c:pt idx="24">
                  <c:v>3.668639245138709E-05</c:v>
                </c:pt>
                <c:pt idx="25">
                  <c:v>3.886599576761656E-05</c:v>
                </c:pt>
                <c:pt idx="26">
                  <c:v>4.098085839128476E-05</c:v>
                </c:pt>
              </c:numCache>
            </c:numRef>
          </c:yVal>
          <c:smooth val="0"/>
        </c:ser>
        <c:axId val="58740163"/>
        <c:axId val="60173468"/>
      </c:scatterChart>
      <c:valAx>
        <c:axId val="58740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TETAmedia (gradi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3468"/>
        <c:crosses val="autoZero"/>
        <c:crossBetween val="midCat"/>
        <c:dispUnits/>
      </c:valAx>
      <c:valAx>
        <c:axId val="60173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Campo magnetico generato da bobbine B Helmholtz (tesla)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40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Campo magnetico terrestre (Bt)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1,61E-05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x - 8,61E-07
Il coefficiente angolare della retta fornisce 
il valore per il campo magnetico terrestre espresso in tesla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'Campo magnetico terrestre'!$I$5:$I$31</c:f>
              <c:numCache>
                <c:ptCount val="27"/>
                <c:pt idx="0">
                  <c:v>0.07577546890433534</c:v>
                </c:pt>
                <c:pt idx="1">
                  <c:v>0.15838444032453627</c:v>
                </c:pt>
                <c:pt idx="2">
                  <c:v>0.21864477151939796</c:v>
                </c:pt>
                <c:pt idx="3">
                  <c:v>0.2993803470957406</c:v>
                </c:pt>
                <c:pt idx="4">
                  <c:v>0.370572758147512</c:v>
                </c:pt>
                <c:pt idx="5">
                  <c:v>0.43827560565944584</c:v>
                </c:pt>
                <c:pt idx="6">
                  <c:v>0.5022188760227452</c:v>
                </c:pt>
                <c:pt idx="7">
                  <c:v>0.6008606190275604</c:v>
                </c:pt>
                <c:pt idx="8">
                  <c:v>0.691572457776066</c:v>
                </c:pt>
                <c:pt idx="9">
                  <c:v>0.7535540501027942</c:v>
                </c:pt>
                <c:pt idx="10">
                  <c:v>0.809784033195007</c:v>
                </c:pt>
                <c:pt idx="11">
                  <c:v>0.8899244365514335</c:v>
                </c:pt>
                <c:pt idx="12">
                  <c:v>0.9545083140328033</c:v>
                </c:pt>
                <c:pt idx="13">
                  <c:v>1.0235460905062883</c:v>
                </c:pt>
                <c:pt idx="14">
                  <c:v>1.0977020428771445</c:v>
                </c:pt>
                <c:pt idx="15">
                  <c:v>1.1639763203742357</c:v>
                </c:pt>
                <c:pt idx="16">
                  <c:v>1.295405677823232</c:v>
                </c:pt>
                <c:pt idx="17">
                  <c:v>1.4106098120842556</c:v>
                </c:pt>
                <c:pt idx="18">
                  <c:v>1.5398649638145827</c:v>
                </c:pt>
                <c:pt idx="19">
                  <c:v>1.709011648786283</c:v>
                </c:pt>
                <c:pt idx="20">
                  <c:v>1.8040477552714236</c:v>
                </c:pt>
                <c:pt idx="21">
                  <c:v>1.9626105055051504</c:v>
                </c:pt>
                <c:pt idx="22">
                  <c:v>2.0809438328564647</c:v>
                </c:pt>
                <c:pt idx="23">
                  <c:v>2.1774919593783935</c:v>
                </c:pt>
                <c:pt idx="24">
                  <c:v>2.281669312841089</c:v>
                </c:pt>
                <c:pt idx="25">
                  <c:v>2.4342171868423246</c:v>
                </c:pt>
                <c:pt idx="26">
                  <c:v>2.5604649186509594</c:v>
                </c:pt>
              </c:numCache>
            </c:numRef>
          </c:xVal>
          <c:yVal>
            <c:numRef>
              <c:f>'Campo magnetico terrestre'!$J$5:$J$31</c:f>
              <c:numCache>
                <c:ptCount val="27"/>
                <c:pt idx="0">
                  <c:v>9.926906192728272E-07</c:v>
                </c:pt>
                <c:pt idx="1">
                  <c:v>2.265924239644497E-06</c:v>
                </c:pt>
                <c:pt idx="2">
                  <c:v>3.301775320624838E-06</c:v>
                </c:pt>
                <c:pt idx="3">
                  <c:v>4.316046170751423E-06</c:v>
                </c:pt>
                <c:pt idx="4">
                  <c:v>5.502958867708063E-06</c:v>
                </c:pt>
                <c:pt idx="5">
                  <c:v>6.538809948688404E-06</c:v>
                </c:pt>
                <c:pt idx="6">
                  <c:v>7.61782149137626E-06</c:v>
                </c:pt>
                <c:pt idx="7">
                  <c:v>8.632092341502845E-06</c:v>
                </c:pt>
                <c:pt idx="8">
                  <c:v>9.689523653336942E-06</c:v>
                </c:pt>
                <c:pt idx="9">
                  <c:v>1.0790115426878557E-05</c:v>
                </c:pt>
                <c:pt idx="10">
                  <c:v>1.1869126969566411E-05</c:v>
                </c:pt>
                <c:pt idx="11">
                  <c:v>1.3077619897376808E-05</c:v>
                </c:pt>
                <c:pt idx="12">
                  <c:v>1.4070310516649637E-05</c:v>
                </c:pt>
                <c:pt idx="13">
                  <c:v>1.5149322059337493E-05</c:v>
                </c:pt>
                <c:pt idx="14">
                  <c:v>1.620675337117159E-05</c:v>
                </c:pt>
                <c:pt idx="15">
                  <c:v>1.726418468300569E-05</c:v>
                </c:pt>
                <c:pt idx="16">
                  <c:v>1.9422207768381402E-05</c:v>
                </c:pt>
                <c:pt idx="17">
                  <c:v>2.1558650622903358E-05</c:v>
                </c:pt>
                <c:pt idx="18">
                  <c:v>2.3738253939132822E-05</c:v>
                </c:pt>
                <c:pt idx="19">
                  <c:v>2.5896277024508534E-05</c:v>
                </c:pt>
                <c:pt idx="20">
                  <c:v>2.8054300109884246E-05</c:v>
                </c:pt>
                <c:pt idx="21">
                  <c:v>3.0255483656967467E-05</c:v>
                </c:pt>
                <c:pt idx="22">
                  <c:v>3.2435086973196945E-05</c:v>
                </c:pt>
                <c:pt idx="23">
                  <c:v>3.4593110058572653E-05</c:v>
                </c:pt>
                <c:pt idx="24">
                  <c:v>3.668639245138709E-05</c:v>
                </c:pt>
                <c:pt idx="25">
                  <c:v>3.886599576761656E-05</c:v>
                </c:pt>
                <c:pt idx="26">
                  <c:v>4.098085839128476E-05</c:v>
                </c:pt>
              </c:numCache>
            </c:numRef>
          </c:yVal>
          <c:smooth val="0"/>
        </c:ser>
        <c:axId val="30587005"/>
        <c:axId val="18258854"/>
      </c:scatterChart>
      <c:valAx>
        <c:axId val="3058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Tg(TETA media)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258854"/>
        <c:crosses val="autoZero"/>
        <c:crossBetween val="midCat"/>
        <c:dispUnits/>
      </c:valAx>
      <c:valAx>
        <c:axId val="18258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Campo maghetico generato da bobbine Bhelmholtz (tesla)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587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N51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8.57421875" style="0" customWidth="1"/>
    <col min="2" max="3" width="13.28125" style="0" customWidth="1"/>
    <col min="5" max="5" width="10.421875" style="0" customWidth="1"/>
    <col min="6" max="6" width="12.8515625" style="0" customWidth="1"/>
    <col min="7" max="7" width="11.8515625" style="0" customWidth="1"/>
    <col min="8" max="8" width="15.8515625" style="0" customWidth="1"/>
    <col min="9" max="9" width="14.7109375" style="0" customWidth="1"/>
    <col min="10" max="11" width="15.8515625" style="0" customWidth="1"/>
  </cols>
  <sheetData>
    <row r="2" spans="2:4" ht="18">
      <c r="B2" s="30" t="s">
        <v>35</v>
      </c>
      <c r="C2" s="27"/>
      <c r="D2" s="27"/>
    </row>
    <row r="4" spans="2:11" ht="12.75">
      <c r="B4" s="22" t="s">
        <v>9</v>
      </c>
      <c r="C4" s="22" t="s">
        <v>2</v>
      </c>
      <c r="D4" s="22" t="s">
        <v>0</v>
      </c>
      <c r="E4" s="22" t="s">
        <v>1</v>
      </c>
      <c r="F4" s="22" t="s">
        <v>3</v>
      </c>
      <c r="G4" s="22" t="s">
        <v>5</v>
      </c>
      <c r="H4" s="22" t="s">
        <v>19</v>
      </c>
      <c r="I4" s="22" t="s">
        <v>20</v>
      </c>
      <c r="J4" s="22" t="s">
        <v>31</v>
      </c>
      <c r="K4" s="22" t="s">
        <v>30</v>
      </c>
    </row>
    <row r="5" spans="2:11" ht="12.75">
      <c r="B5" s="2">
        <v>1</v>
      </c>
      <c r="C5" s="9">
        <v>4.6</v>
      </c>
      <c r="D5" s="3">
        <f>C5*0.001</f>
        <v>0.0046</v>
      </c>
      <c r="E5" s="2">
        <v>4</v>
      </c>
      <c r="F5" s="2">
        <v>4</v>
      </c>
      <c r="G5" s="2">
        <v>5</v>
      </c>
      <c r="H5" s="9">
        <f>(E5+F5+G5)/3</f>
        <v>4.333333333333333</v>
      </c>
      <c r="I5" s="9">
        <f>TAN(H5*PI()/180)</f>
        <v>0.07577546890433534</v>
      </c>
      <c r="J5" s="3">
        <f>(4*PI()*0.0000001*POWER(4/5,3/2)*30*C5*0.001)/$C$33</f>
        <v>9.926906192728272E-07</v>
      </c>
      <c r="K5" s="3">
        <f>J5/I5</f>
        <v>1.3100421991793605E-05</v>
      </c>
    </row>
    <row r="6" spans="2:11" ht="12.75">
      <c r="B6" s="2">
        <f>B5+1</f>
        <v>2</v>
      </c>
      <c r="C6" s="10">
        <v>10.5</v>
      </c>
      <c r="D6" s="3">
        <f aca="true" t="shared" si="0" ref="D6:D31">C6*0.001</f>
        <v>0.0105</v>
      </c>
      <c r="E6" s="2">
        <v>9</v>
      </c>
      <c r="F6" s="2">
        <v>9</v>
      </c>
      <c r="G6" s="2">
        <v>9</v>
      </c>
      <c r="H6" s="9">
        <f aca="true" t="shared" si="1" ref="H6:H31">(E6+F6+G6)/3</f>
        <v>9</v>
      </c>
      <c r="I6" s="9">
        <f aca="true" t="shared" si="2" ref="I6:I31">TAN(H6*PI()/180)</f>
        <v>0.15838444032453627</v>
      </c>
      <c r="J6" s="3">
        <f aca="true" t="shared" si="3" ref="J6:J31">(4*PI()*0.0000001*POWER(4/5,3/2)*30*C6*0.001)/$C$33</f>
        <v>2.265924239644497E-06</v>
      </c>
      <c r="K6" s="3">
        <f aca="true" t="shared" si="4" ref="K6:K31">J6/I6</f>
        <v>1.430648260019434E-05</v>
      </c>
    </row>
    <row r="7" spans="2:11" ht="12.75">
      <c r="B7" s="2">
        <f aca="true" t="shared" si="5" ref="B7:B31">B6+1</f>
        <v>3</v>
      </c>
      <c r="C7" s="10">
        <v>15.3</v>
      </c>
      <c r="D7" s="3">
        <f t="shared" si="0"/>
        <v>0.015300000000000001</v>
      </c>
      <c r="E7" s="2">
        <v>12</v>
      </c>
      <c r="F7" s="2">
        <v>13</v>
      </c>
      <c r="G7" s="2">
        <v>12</v>
      </c>
      <c r="H7" s="9">
        <f t="shared" si="1"/>
        <v>12.333333333333334</v>
      </c>
      <c r="I7" s="9">
        <f t="shared" si="2"/>
        <v>0.21864477151939796</v>
      </c>
      <c r="J7" s="3">
        <f t="shared" si="3"/>
        <v>3.301775320624838E-06</v>
      </c>
      <c r="K7" s="3">
        <f t="shared" si="4"/>
        <v>1.5101094335255612E-05</v>
      </c>
    </row>
    <row r="8" spans="2:11" ht="12.75">
      <c r="B8" s="2">
        <f t="shared" si="5"/>
        <v>4</v>
      </c>
      <c r="C8" s="10">
        <v>20</v>
      </c>
      <c r="D8" s="3">
        <f t="shared" si="0"/>
        <v>0.02</v>
      </c>
      <c r="E8" s="2">
        <v>16</v>
      </c>
      <c r="F8" s="2">
        <v>17</v>
      </c>
      <c r="G8" s="2">
        <v>17</v>
      </c>
      <c r="H8" s="9">
        <f t="shared" si="1"/>
        <v>16.666666666666668</v>
      </c>
      <c r="I8" s="9">
        <f t="shared" si="2"/>
        <v>0.2993803470957406</v>
      </c>
      <c r="J8" s="3">
        <f t="shared" si="3"/>
        <v>4.316046170751423E-06</v>
      </c>
      <c r="K8" s="3">
        <f t="shared" si="4"/>
        <v>1.4416598192302747E-05</v>
      </c>
    </row>
    <row r="9" spans="2:11" ht="12.75">
      <c r="B9" s="2">
        <f t="shared" si="5"/>
        <v>5</v>
      </c>
      <c r="C9" s="10">
        <v>25.5</v>
      </c>
      <c r="D9" s="3">
        <f t="shared" si="0"/>
        <v>0.025500000000000002</v>
      </c>
      <c r="E9" s="2">
        <v>20</v>
      </c>
      <c r="F9" s="2">
        <v>21</v>
      </c>
      <c r="G9" s="2">
        <v>20</v>
      </c>
      <c r="H9" s="9">
        <f t="shared" si="1"/>
        <v>20.333333333333332</v>
      </c>
      <c r="I9" s="9">
        <f t="shared" si="2"/>
        <v>0.370572758147512</v>
      </c>
      <c r="J9" s="3">
        <f t="shared" si="3"/>
        <v>5.502958867708063E-06</v>
      </c>
      <c r="K9" s="3">
        <f t="shared" si="4"/>
        <v>1.4849874273590096E-05</v>
      </c>
    </row>
    <row r="10" spans="2:11" ht="12.75">
      <c r="B10" s="2">
        <f t="shared" si="5"/>
        <v>6</v>
      </c>
      <c r="C10" s="10">
        <v>30.3</v>
      </c>
      <c r="D10" s="3">
        <f t="shared" si="0"/>
        <v>0.0303</v>
      </c>
      <c r="E10" s="2">
        <v>23</v>
      </c>
      <c r="F10" s="2">
        <v>24</v>
      </c>
      <c r="G10" s="2">
        <v>24</v>
      </c>
      <c r="H10" s="9">
        <f t="shared" si="1"/>
        <v>23.666666666666668</v>
      </c>
      <c r="I10" s="9">
        <f t="shared" si="2"/>
        <v>0.43827560565944584</v>
      </c>
      <c r="J10" s="3">
        <f t="shared" si="3"/>
        <v>6.538809948688404E-06</v>
      </c>
      <c r="K10" s="3">
        <f t="shared" si="4"/>
        <v>1.4919402002422349E-05</v>
      </c>
    </row>
    <row r="11" spans="2:11" ht="12.75">
      <c r="B11" s="2">
        <f t="shared" si="5"/>
        <v>7</v>
      </c>
      <c r="C11" s="10">
        <v>35.3</v>
      </c>
      <c r="D11" s="3">
        <f t="shared" si="0"/>
        <v>0.0353</v>
      </c>
      <c r="E11" s="2">
        <v>26</v>
      </c>
      <c r="F11" s="2">
        <v>27</v>
      </c>
      <c r="G11" s="2">
        <v>27</v>
      </c>
      <c r="H11" s="9">
        <f t="shared" si="1"/>
        <v>26.666666666666668</v>
      </c>
      <c r="I11" s="9">
        <f t="shared" si="2"/>
        <v>0.5022188760227452</v>
      </c>
      <c r="J11" s="3">
        <f t="shared" si="3"/>
        <v>7.61782149137626E-06</v>
      </c>
      <c r="K11" s="3">
        <f t="shared" si="4"/>
        <v>1.5168329696614696E-05</v>
      </c>
    </row>
    <row r="12" spans="2:11" ht="12.75">
      <c r="B12" s="2">
        <f t="shared" si="5"/>
        <v>8</v>
      </c>
      <c r="C12" s="10">
        <v>40</v>
      </c>
      <c r="D12" s="3">
        <f t="shared" si="0"/>
        <v>0.04</v>
      </c>
      <c r="E12" s="2">
        <v>29</v>
      </c>
      <c r="F12" s="2">
        <v>32</v>
      </c>
      <c r="G12" s="2">
        <v>32</v>
      </c>
      <c r="H12" s="9">
        <f t="shared" si="1"/>
        <v>31</v>
      </c>
      <c r="I12" s="9">
        <f t="shared" si="2"/>
        <v>0.6008606190275604</v>
      </c>
      <c r="J12" s="3">
        <f t="shared" si="3"/>
        <v>8.632092341502845E-06</v>
      </c>
      <c r="K12" s="3">
        <f t="shared" si="4"/>
        <v>1.4366214173718226E-05</v>
      </c>
    </row>
    <row r="13" spans="2:11" ht="12.75">
      <c r="B13" s="2">
        <f t="shared" si="5"/>
        <v>9</v>
      </c>
      <c r="C13" s="11">
        <v>44.9</v>
      </c>
      <c r="D13" s="5">
        <f t="shared" si="0"/>
        <v>0.0449</v>
      </c>
      <c r="E13" s="4">
        <v>34</v>
      </c>
      <c r="F13" s="4">
        <v>35</v>
      </c>
      <c r="G13" s="4">
        <v>35</v>
      </c>
      <c r="H13" s="9">
        <f t="shared" si="1"/>
        <v>34.666666666666664</v>
      </c>
      <c r="I13" s="9">
        <f t="shared" si="2"/>
        <v>0.691572457776066</v>
      </c>
      <c r="J13" s="3">
        <f t="shared" si="3"/>
        <v>9.689523653336942E-06</v>
      </c>
      <c r="K13" s="3">
        <f t="shared" si="4"/>
        <v>1.401085821794605E-05</v>
      </c>
    </row>
    <row r="14" spans="2:11" ht="12.75">
      <c r="B14" s="2">
        <f t="shared" si="5"/>
        <v>10</v>
      </c>
      <c r="C14" s="10">
        <v>50</v>
      </c>
      <c r="D14" s="3">
        <f t="shared" si="0"/>
        <v>0.05</v>
      </c>
      <c r="E14" s="2">
        <v>37</v>
      </c>
      <c r="F14" s="2">
        <v>37</v>
      </c>
      <c r="G14" s="2">
        <v>37</v>
      </c>
      <c r="H14" s="9">
        <f t="shared" si="1"/>
        <v>37</v>
      </c>
      <c r="I14" s="9">
        <f t="shared" si="2"/>
        <v>0.7535540501027942</v>
      </c>
      <c r="J14" s="3">
        <f t="shared" si="3"/>
        <v>1.0790115426878557E-05</v>
      </c>
      <c r="K14" s="3">
        <f t="shared" si="4"/>
        <v>1.4318966801925688E-05</v>
      </c>
    </row>
    <row r="15" spans="2:11" ht="12.75">
      <c r="B15" s="2">
        <f t="shared" si="5"/>
        <v>11</v>
      </c>
      <c r="C15" s="10">
        <v>55</v>
      </c>
      <c r="D15" s="3">
        <f t="shared" si="0"/>
        <v>0.055</v>
      </c>
      <c r="E15" s="2">
        <v>39</v>
      </c>
      <c r="F15" s="2">
        <v>39</v>
      </c>
      <c r="G15" s="2">
        <v>39</v>
      </c>
      <c r="H15" s="9">
        <f t="shared" si="1"/>
        <v>39</v>
      </c>
      <c r="I15" s="9">
        <f t="shared" si="2"/>
        <v>0.809784033195007</v>
      </c>
      <c r="J15" s="3">
        <f t="shared" si="3"/>
        <v>1.1869126969566411E-05</v>
      </c>
      <c r="K15" s="3">
        <f t="shared" si="4"/>
        <v>1.4657151145271055E-05</v>
      </c>
    </row>
    <row r="16" spans="2:11" ht="12.75">
      <c r="B16" s="2">
        <f t="shared" si="5"/>
        <v>12</v>
      </c>
      <c r="C16" s="10">
        <v>60.6</v>
      </c>
      <c r="D16" s="3">
        <f t="shared" si="0"/>
        <v>0.0606</v>
      </c>
      <c r="E16" s="2">
        <v>41</v>
      </c>
      <c r="F16" s="2">
        <v>42</v>
      </c>
      <c r="G16" s="2">
        <v>42</v>
      </c>
      <c r="H16" s="9">
        <f t="shared" si="1"/>
        <v>41.666666666666664</v>
      </c>
      <c r="I16" s="9">
        <f t="shared" si="2"/>
        <v>0.8899244365514335</v>
      </c>
      <c r="J16" s="3">
        <f t="shared" si="3"/>
        <v>1.3077619897376808E-05</v>
      </c>
      <c r="K16" s="3">
        <f t="shared" si="4"/>
        <v>1.4695202604003314E-05</v>
      </c>
    </row>
    <row r="17" spans="2:11" ht="12.75">
      <c r="B17" s="2">
        <f t="shared" si="5"/>
        <v>13</v>
      </c>
      <c r="C17" s="10">
        <v>65.2</v>
      </c>
      <c r="D17" s="3">
        <f t="shared" si="0"/>
        <v>0.06520000000000001</v>
      </c>
      <c r="E17" s="2">
        <v>43</v>
      </c>
      <c r="F17" s="2">
        <v>44</v>
      </c>
      <c r="G17" s="2">
        <v>44</v>
      </c>
      <c r="H17" s="9">
        <f t="shared" si="1"/>
        <v>43.666666666666664</v>
      </c>
      <c r="I17" s="9">
        <f t="shared" si="2"/>
        <v>0.9545083140328033</v>
      </c>
      <c r="J17" s="3">
        <f t="shared" si="3"/>
        <v>1.4070310516649637E-05</v>
      </c>
      <c r="K17" s="3">
        <f t="shared" si="4"/>
        <v>1.474089885838971E-05</v>
      </c>
    </row>
    <row r="18" spans="2:14" ht="12.75">
      <c r="B18" s="2">
        <f t="shared" si="5"/>
        <v>14</v>
      </c>
      <c r="C18" s="12">
        <v>70.2</v>
      </c>
      <c r="D18" s="7">
        <f t="shared" si="0"/>
        <v>0.0702</v>
      </c>
      <c r="E18" s="6">
        <v>45</v>
      </c>
      <c r="F18" s="6">
        <v>46</v>
      </c>
      <c r="G18" s="6">
        <v>46</v>
      </c>
      <c r="H18" s="23">
        <f t="shared" si="1"/>
        <v>45.666666666666664</v>
      </c>
      <c r="I18" s="23">
        <f t="shared" si="2"/>
        <v>1.0235460905062883</v>
      </c>
      <c r="J18" s="7">
        <f t="shared" si="3"/>
        <v>1.5149322059337493E-05</v>
      </c>
      <c r="K18" s="7">
        <f t="shared" si="4"/>
        <v>1.4800820597970346E-05</v>
      </c>
      <c r="L18" s="24" t="s">
        <v>23</v>
      </c>
      <c r="M18" s="24"/>
      <c r="N18" s="24"/>
    </row>
    <row r="19" spans="2:14" ht="12.75">
      <c r="B19" s="2">
        <f t="shared" si="5"/>
        <v>15</v>
      </c>
      <c r="C19" s="10">
        <v>75.1</v>
      </c>
      <c r="D19" s="3">
        <f t="shared" si="0"/>
        <v>0.0751</v>
      </c>
      <c r="E19" s="2">
        <v>47</v>
      </c>
      <c r="F19" s="2">
        <v>48</v>
      </c>
      <c r="G19" s="2">
        <v>48</v>
      </c>
      <c r="H19" s="9">
        <f t="shared" si="1"/>
        <v>47.666666666666664</v>
      </c>
      <c r="I19" s="9">
        <f t="shared" si="2"/>
        <v>1.0977020428771445</v>
      </c>
      <c r="J19" s="3">
        <f t="shared" si="3"/>
        <v>1.620675337117159E-05</v>
      </c>
      <c r="K19" s="3">
        <f t="shared" si="4"/>
        <v>1.4764255451955517E-05</v>
      </c>
      <c r="L19" s="24" t="s">
        <v>24</v>
      </c>
      <c r="M19" s="24"/>
      <c r="N19" s="24"/>
    </row>
    <row r="20" spans="2:14" ht="12.75">
      <c r="B20" s="2">
        <f t="shared" si="5"/>
        <v>16</v>
      </c>
      <c r="C20" s="10">
        <v>80</v>
      </c>
      <c r="D20" s="3">
        <f t="shared" si="0"/>
        <v>0.08</v>
      </c>
      <c r="E20" s="2">
        <v>48</v>
      </c>
      <c r="F20" s="2">
        <v>50</v>
      </c>
      <c r="G20" s="2">
        <v>50</v>
      </c>
      <c r="H20" s="9">
        <f t="shared" si="1"/>
        <v>49.333333333333336</v>
      </c>
      <c r="I20" s="9">
        <f t="shared" si="2"/>
        <v>1.1639763203742357</v>
      </c>
      <c r="J20" s="3">
        <f t="shared" si="3"/>
        <v>1.726418468300569E-05</v>
      </c>
      <c r="K20" s="3">
        <f t="shared" si="4"/>
        <v>1.4832075516325794E-05</v>
      </c>
      <c r="L20" s="24" t="s">
        <v>25</v>
      </c>
      <c r="M20" s="24"/>
      <c r="N20" s="24"/>
    </row>
    <row r="21" spans="2:11" ht="12.75">
      <c r="B21" s="2">
        <f t="shared" si="5"/>
        <v>17</v>
      </c>
      <c r="C21" s="10">
        <v>90</v>
      </c>
      <c r="D21" s="3">
        <f t="shared" si="0"/>
        <v>0.09</v>
      </c>
      <c r="E21" s="2">
        <v>51</v>
      </c>
      <c r="F21" s="2">
        <v>53</v>
      </c>
      <c r="G21" s="2">
        <v>53</v>
      </c>
      <c r="H21" s="9">
        <f t="shared" si="1"/>
        <v>52.333333333333336</v>
      </c>
      <c r="I21" s="9">
        <f t="shared" si="2"/>
        <v>1.295405677823232</v>
      </c>
      <c r="J21" s="3">
        <f t="shared" si="3"/>
        <v>1.9422207768381402E-05</v>
      </c>
      <c r="K21" s="3">
        <f t="shared" si="4"/>
        <v>1.499314701246177E-05</v>
      </c>
    </row>
    <row r="22" spans="2:11" ht="12.75">
      <c r="B22" s="2">
        <f t="shared" si="5"/>
        <v>18</v>
      </c>
      <c r="C22" s="10">
        <v>99.9</v>
      </c>
      <c r="D22" s="3">
        <f t="shared" si="0"/>
        <v>0.0999</v>
      </c>
      <c r="E22" s="2">
        <v>54</v>
      </c>
      <c r="F22" s="2">
        <v>55</v>
      </c>
      <c r="G22" s="2">
        <v>55</v>
      </c>
      <c r="H22" s="9">
        <f t="shared" si="1"/>
        <v>54.666666666666664</v>
      </c>
      <c r="I22" s="9">
        <f t="shared" si="2"/>
        <v>1.4106098120842556</v>
      </c>
      <c r="J22" s="3">
        <f t="shared" si="3"/>
        <v>2.1558650622903358E-05</v>
      </c>
      <c r="K22" s="3">
        <f t="shared" si="4"/>
        <v>1.5283213287060037E-05</v>
      </c>
    </row>
    <row r="23" spans="2:11" ht="12.75">
      <c r="B23" s="2">
        <f t="shared" si="5"/>
        <v>19</v>
      </c>
      <c r="C23" s="10">
        <v>110</v>
      </c>
      <c r="D23" s="3">
        <f t="shared" si="0"/>
        <v>0.11</v>
      </c>
      <c r="E23" s="2">
        <v>57</v>
      </c>
      <c r="F23" s="2">
        <v>57</v>
      </c>
      <c r="G23" s="2">
        <v>57</v>
      </c>
      <c r="H23" s="9">
        <f t="shared" si="1"/>
        <v>57</v>
      </c>
      <c r="I23" s="9">
        <f t="shared" si="2"/>
        <v>1.5398649638145827</v>
      </c>
      <c r="J23" s="3">
        <f t="shared" si="3"/>
        <v>2.3738253939132822E-05</v>
      </c>
      <c r="K23" s="3">
        <f t="shared" si="4"/>
        <v>1.5415802357323574E-05</v>
      </c>
    </row>
    <row r="24" spans="2:11" ht="12.75">
      <c r="B24" s="2">
        <f t="shared" si="5"/>
        <v>20</v>
      </c>
      <c r="C24" s="10">
        <v>120</v>
      </c>
      <c r="D24" s="3">
        <f t="shared" si="0"/>
        <v>0.12</v>
      </c>
      <c r="E24" s="2">
        <v>59</v>
      </c>
      <c r="F24" s="2">
        <v>60</v>
      </c>
      <c r="G24" s="2">
        <v>60</v>
      </c>
      <c r="H24" s="9">
        <f t="shared" si="1"/>
        <v>59.666666666666664</v>
      </c>
      <c r="I24" s="9">
        <f t="shared" si="2"/>
        <v>1.709011648786283</v>
      </c>
      <c r="J24" s="3">
        <f t="shared" si="3"/>
        <v>2.5896277024508534E-05</v>
      </c>
      <c r="K24" s="3">
        <f t="shared" si="4"/>
        <v>1.5152779703344749E-05</v>
      </c>
    </row>
    <row r="25" spans="2:11" ht="12.75">
      <c r="B25" s="2">
        <f t="shared" si="5"/>
        <v>21</v>
      </c>
      <c r="C25" s="10">
        <v>130</v>
      </c>
      <c r="D25" s="3">
        <f t="shared" si="0"/>
        <v>0.13</v>
      </c>
      <c r="E25" s="2">
        <v>61</v>
      </c>
      <c r="F25" s="2">
        <v>61</v>
      </c>
      <c r="G25" s="2">
        <v>61</v>
      </c>
      <c r="H25" s="9">
        <f t="shared" si="1"/>
        <v>61</v>
      </c>
      <c r="I25" s="9">
        <f t="shared" si="2"/>
        <v>1.8040477552714236</v>
      </c>
      <c r="J25" s="3">
        <f t="shared" si="3"/>
        <v>2.8054300109884246E-05</v>
      </c>
      <c r="K25" s="3">
        <f t="shared" si="4"/>
        <v>1.555075248308125E-05</v>
      </c>
    </row>
    <row r="26" spans="2:11" ht="12.75">
      <c r="B26" s="2">
        <f t="shared" si="5"/>
        <v>22</v>
      </c>
      <c r="C26" s="10">
        <v>140.2</v>
      </c>
      <c r="D26" s="3">
        <f t="shared" si="0"/>
        <v>0.1402</v>
      </c>
      <c r="E26" s="2">
        <v>63</v>
      </c>
      <c r="F26" s="2">
        <v>63</v>
      </c>
      <c r="G26" s="2">
        <v>63</v>
      </c>
      <c r="H26" s="9">
        <f t="shared" si="1"/>
        <v>63</v>
      </c>
      <c r="I26" s="9">
        <f t="shared" si="2"/>
        <v>1.9626105055051504</v>
      </c>
      <c r="J26" s="3">
        <f t="shared" si="3"/>
        <v>3.0255483656967467E-05</v>
      </c>
      <c r="K26" s="3">
        <f t="shared" si="4"/>
        <v>1.5415938909987695E-05</v>
      </c>
    </row>
    <row r="27" spans="2:11" ht="12.75">
      <c r="B27" s="2">
        <f t="shared" si="5"/>
        <v>23</v>
      </c>
      <c r="C27" s="10">
        <v>150.3</v>
      </c>
      <c r="D27" s="3">
        <f t="shared" si="0"/>
        <v>0.15030000000000002</v>
      </c>
      <c r="E27" s="2">
        <v>65</v>
      </c>
      <c r="F27" s="2">
        <v>64</v>
      </c>
      <c r="G27" s="2">
        <v>64</v>
      </c>
      <c r="H27" s="9">
        <f t="shared" si="1"/>
        <v>64.33333333333333</v>
      </c>
      <c r="I27" s="9">
        <f t="shared" si="2"/>
        <v>2.0809438328564647</v>
      </c>
      <c r="J27" s="3">
        <f t="shared" si="3"/>
        <v>3.2435086973196945E-05</v>
      </c>
      <c r="K27" s="3">
        <f t="shared" si="4"/>
        <v>1.558671909403438E-05</v>
      </c>
    </row>
    <row r="28" spans="2:11" ht="12.75">
      <c r="B28" s="2">
        <f t="shared" si="5"/>
        <v>24</v>
      </c>
      <c r="C28" s="10">
        <v>160.3</v>
      </c>
      <c r="D28" s="3">
        <f t="shared" si="0"/>
        <v>0.16030000000000003</v>
      </c>
      <c r="E28" s="2">
        <v>66</v>
      </c>
      <c r="F28" s="2">
        <v>65</v>
      </c>
      <c r="G28" s="2">
        <v>65</v>
      </c>
      <c r="H28" s="9">
        <f t="shared" si="1"/>
        <v>65.33333333333333</v>
      </c>
      <c r="I28" s="9">
        <f t="shared" si="2"/>
        <v>2.1774919593783935</v>
      </c>
      <c r="J28" s="3">
        <f t="shared" si="3"/>
        <v>3.4593110058572653E-05</v>
      </c>
      <c r="K28" s="3">
        <f t="shared" si="4"/>
        <v>1.588667637075818E-05</v>
      </c>
    </row>
    <row r="29" spans="2:11" ht="12.75">
      <c r="B29" s="2">
        <f t="shared" si="5"/>
        <v>25</v>
      </c>
      <c r="C29" s="10">
        <v>170</v>
      </c>
      <c r="D29" s="3">
        <f t="shared" si="0"/>
        <v>0.17</v>
      </c>
      <c r="E29" s="2">
        <v>67</v>
      </c>
      <c r="F29" s="2">
        <v>66</v>
      </c>
      <c r="G29" s="2">
        <v>66</v>
      </c>
      <c r="H29" s="9">
        <f t="shared" si="1"/>
        <v>66.33333333333333</v>
      </c>
      <c r="I29" s="9">
        <f t="shared" si="2"/>
        <v>2.281669312841089</v>
      </c>
      <c r="J29" s="3">
        <f t="shared" si="3"/>
        <v>3.668639245138709E-05</v>
      </c>
      <c r="K29" s="3">
        <f t="shared" si="4"/>
        <v>1.60787508710918E-05</v>
      </c>
    </row>
    <row r="30" spans="2:11" ht="12.75">
      <c r="B30" s="2">
        <f t="shared" si="5"/>
        <v>26</v>
      </c>
      <c r="C30" s="10">
        <v>180.1</v>
      </c>
      <c r="D30" s="3">
        <f t="shared" si="0"/>
        <v>0.1801</v>
      </c>
      <c r="E30" s="2">
        <v>69</v>
      </c>
      <c r="F30" s="2">
        <v>67</v>
      </c>
      <c r="G30" s="2">
        <v>67</v>
      </c>
      <c r="H30" s="9">
        <f t="shared" si="1"/>
        <v>67.66666666666667</v>
      </c>
      <c r="I30" s="9">
        <f t="shared" si="2"/>
        <v>2.4342171868423246</v>
      </c>
      <c r="J30" s="3">
        <f t="shared" si="3"/>
        <v>3.886599576761656E-05</v>
      </c>
      <c r="K30" s="3">
        <f t="shared" si="4"/>
        <v>1.5966527546391072E-05</v>
      </c>
    </row>
    <row r="31" spans="2:11" ht="12.75">
      <c r="B31" s="2">
        <f t="shared" si="5"/>
        <v>27</v>
      </c>
      <c r="C31" s="10">
        <v>189.9</v>
      </c>
      <c r="D31" s="3">
        <f t="shared" si="0"/>
        <v>0.1899</v>
      </c>
      <c r="E31" s="2">
        <v>70</v>
      </c>
      <c r="F31" s="2">
        <v>68</v>
      </c>
      <c r="G31" s="2">
        <v>68</v>
      </c>
      <c r="H31" s="9">
        <f t="shared" si="1"/>
        <v>68.66666666666667</v>
      </c>
      <c r="I31" s="9">
        <f t="shared" si="2"/>
        <v>2.5604649186509594</v>
      </c>
      <c r="J31" s="3">
        <f t="shared" si="3"/>
        <v>4.098085839128476E-05</v>
      </c>
      <c r="K31" s="3">
        <f t="shared" si="4"/>
        <v>1.600524111569413E-05</v>
      </c>
    </row>
    <row r="32" spans="1:11" ht="12.75">
      <c r="A32" t="s">
        <v>10</v>
      </c>
      <c r="F32" s="1"/>
      <c r="G32" s="1"/>
      <c r="H32" s="26"/>
      <c r="I32" s="25"/>
      <c r="J32" s="3">
        <f>AVERAGE(J5:J31)</f>
        <v>1.7769321938545486E-05</v>
      </c>
      <c r="K32" s="3">
        <f>AVERAGE(K5:K31)</f>
        <v>1.4977192415218806E-05</v>
      </c>
    </row>
    <row r="33" spans="2:11" ht="12.75">
      <c r="B33" t="s">
        <v>38</v>
      </c>
      <c r="C33" s="31">
        <v>0.125</v>
      </c>
      <c r="D33" t="s">
        <v>39</v>
      </c>
      <c r="F33" s="1"/>
      <c r="G33" s="1"/>
      <c r="H33" s="1"/>
      <c r="I33" s="1"/>
      <c r="J33" s="8"/>
      <c r="K33" s="8"/>
    </row>
    <row r="34" spans="6:11" ht="12.75">
      <c r="F34" s="1"/>
      <c r="G34" s="1"/>
      <c r="H34" s="1"/>
      <c r="I34" s="1"/>
      <c r="J34" s="8"/>
      <c r="K34" s="8"/>
    </row>
    <row r="35" spans="2:11" ht="12.75">
      <c r="B35" s="13" t="s">
        <v>11</v>
      </c>
      <c r="C35" s="14"/>
      <c r="D35" s="14"/>
      <c r="E35" s="14"/>
      <c r="F35" s="15"/>
      <c r="H35" s="1"/>
      <c r="I35" s="1"/>
      <c r="J35" s="1"/>
      <c r="K35" s="1"/>
    </row>
    <row r="36" spans="2:11" ht="12.75">
      <c r="B36" s="16" t="s">
        <v>14</v>
      </c>
      <c r="C36" s="17" t="s">
        <v>15</v>
      </c>
      <c r="D36" s="17"/>
      <c r="E36" s="17"/>
      <c r="F36" s="18"/>
      <c r="H36" s="1"/>
      <c r="I36" s="1"/>
      <c r="J36" s="1"/>
      <c r="K36" s="1"/>
    </row>
    <row r="37" spans="2:11" ht="12.75">
      <c r="B37" s="16" t="s">
        <v>16</v>
      </c>
      <c r="C37" s="17" t="s">
        <v>17</v>
      </c>
      <c r="D37" s="17"/>
      <c r="E37" s="17"/>
      <c r="F37" s="18"/>
      <c r="H37" s="1"/>
      <c r="I37" s="1"/>
      <c r="J37" s="1"/>
      <c r="K37" s="1"/>
    </row>
    <row r="38" spans="2:11" ht="12.75">
      <c r="B38" s="16" t="s">
        <v>12</v>
      </c>
      <c r="C38" s="17" t="s">
        <v>13</v>
      </c>
      <c r="D38" s="17"/>
      <c r="E38" s="17"/>
      <c r="F38" s="18"/>
      <c r="H38" s="1"/>
      <c r="I38" s="1"/>
      <c r="J38" s="1"/>
      <c r="K38" s="1"/>
    </row>
    <row r="39" spans="2:6" ht="12.75">
      <c r="B39" s="16" t="s">
        <v>6</v>
      </c>
      <c r="C39" s="17" t="s">
        <v>4</v>
      </c>
      <c r="D39" s="17"/>
      <c r="E39" s="17"/>
      <c r="F39" s="18"/>
    </row>
    <row r="40" spans="2:6" ht="12.75">
      <c r="B40" s="16" t="s">
        <v>7</v>
      </c>
      <c r="C40" s="17" t="s">
        <v>34</v>
      </c>
      <c r="D40" s="17"/>
      <c r="E40" s="17"/>
      <c r="F40" s="18"/>
    </row>
    <row r="41" spans="2:6" ht="12.75">
      <c r="B41" s="16" t="s">
        <v>20</v>
      </c>
      <c r="C41" s="17" t="s">
        <v>18</v>
      </c>
      <c r="D41" s="17"/>
      <c r="E41" s="17"/>
      <c r="F41" s="18"/>
    </row>
    <row r="42" spans="2:6" ht="12.75">
      <c r="B42" s="16" t="s">
        <v>33</v>
      </c>
      <c r="C42" s="17" t="s">
        <v>32</v>
      </c>
      <c r="D42" s="17"/>
      <c r="E42" s="17"/>
      <c r="F42" s="18"/>
    </row>
    <row r="43" spans="2:6" ht="12.75">
      <c r="B43" s="16" t="s">
        <v>21</v>
      </c>
      <c r="C43" s="17" t="s">
        <v>22</v>
      </c>
      <c r="D43" s="17"/>
      <c r="E43" s="17"/>
      <c r="F43" s="18"/>
    </row>
    <row r="44" spans="2:6" ht="12.75">
      <c r="B44" s="19" t="s">
        <v>36</v>
      </c>
      <c r="C44" s="20" t="s">
        <v>37</v>
      </c>
      <c r="D44" s="20"/>
      <c r="E44" s="20"/>
      <c r="F44" s="21"/>
    </row>
    <row r="48" spans="2:8" ht="12.75">
      <c r="B48" s="28" t="s">
        <v>26</v>
      </c>
      <c r="C48" s="28"/>
      <c r="D48" s="28"/>
      <c r="E48" s="29">
        <f>STDEV(K5:K31)</f>
        <v>6.713886193826575E-07</v>
      </c>
      <c r="F48" s="28" t="s">
        <v>27</v>
      </c>
      <c r="G48" s="29">
        <f>E48*10000</f>
        <v>0.006713886193826574</v>
      </c>
      <c r="H48" s="28" t="s">
        <v>28</v>
      </c>
    </row>
    <row r="49" spans="2:8" ht="12.75">
      <c r="B49" s="28" t="s">
        <v>8</v>
      </c>
      <c r="C49" s="28"/>
      <c r="D49" s="28"/>
      <c r="E49" s="29">
        <f>E48/SQRT(27)</f>
        <v>1.292088000438095E-07</v>
      </c>
      <c r="F49" s="28" t="s">
        <v>27</v>
      </c>
      <c r="G49" s="29">
        <f>E49*10000</f>
        <v>0.001292088000438095</v>
      </c>
      <c r="H49" s="28" t="s">
        <v>28</v>
      </c>
    </row>
    <row r="51" ht="12.75">
      <c r="B51" t="s">
        <v>29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Matematica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Giuliani Valter</dc:creator>
  <cp:keywords/>
  <dc:description/>
  <cp:lastModifiedBy>09</cp:lastModifiedBy>
  <dcterms:created xsi:type="dcterms:W3CDTF">2005-06-22T16:00:11Z</dcterms:created>
  <dcterms:modified xsi:type="dcterms:W3CDTF">2005-05-27T09:46:08Z</dcterms:modified>
  <cp:category/>
  <cp:version/>
  <cp:contentType/>
  <cp:contentStatus/>
</cp:coreProperties>
</file>